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ropbox (Personal)\personal\Biddenham Parish Council\2018 01\"/>
    </mc:Choice>
  </mc:AlternateContent>
  <bookViews>
    <workbookView xWindow="0" yWindow="0" windowWidth="20385" windowHeight="7365" activeTab="1"/>
  </bookViews>
  <sheets>
    <sheet name="PC payments-budget" sheetId="63" r:id="rId1"/>
    <sheet name="Pavilion payments-budget" sheetId="62" r:id="rId2"/>
  </sheets>
  <externalReferences>
    <externalReference r:id="rId3"/>
    <externalReference r:id="rId4"/>
  </externalReferences>
  <definedNames>
    <definedName name="_xlnm.Print_Area" localSheetId="1">'Pavilion payments-budget'!$A$1:$J$18</definedName>
  </definedNames>
  <calcPr calcId="171027" iterate="1" iterateCount="1000" iterateDelta="9.9999999999999995E-8"/>
</workbook>
</file>

<file path=xl/calcChain.xml><?xml version="1.0" encoding="utf-8"?>
<calcChain xmlns="http://schemas.openxmlformats.org/spreadsheetml/2006/main">
  <c r="I14" i="62" l="1"/>
  <c r="K29" i="63"/>
  <c r="K31" i="63" s="1"/>
  <c r="B63" i="63"/>
  <c r="K14" i="62"/>
  <c r="J31" i="63"/>
  <c r="E31" i="63"/>
  <c r="D31" i="63"/>
  <c r="E14" i="62"/>
  <c r="I31" i="63"/>
  <c r="C31" i="63"/>
  <c r="J53" i="63"/>
  <c r="B54" i="63"/>
  <c r="B38" i="63"/>
  <c r="B23" i="62"/>
  <c r="D14" i="62"/>
  <c r="H5" i="62"/>
  <c r="C14" i="62"/>
  <c r="B7" i="62"/>
  <c r="B6" i="62"/>
  <c r="B14" i="62" s="1"/>
  <c r="C15" i="62" s="1"/>
  <c r="B41" i="63" s="1"/>
  <c r="B5" i="62"/>
  <c r="H8" i="63"/>
  <c r="H7" i="63"/>
  <c r="H6" i="63"/>
  <c r="H5" i="63"/>
  <c r="B24" i="63"/>
  <c r="B20" i="63"/>
  <c r="B18" i="63"/>
  <c r="B17" i="63"/>
  <c r="B16" i="63"/>
  <c r="B15" i="63"/>
  <c r="B12" i="63"/>
  <c r="B11" i="63"/>
  <c r="B10" i="63"/>
  <c r="B9" i="63"/>
  <c r="B8" i="63"/>
  <c r="B7" i="63"/>
  <c r="B6" i="63"/>
  <c r="J14" i="62"/>
  <c r="B10" i="62"/>
  <c r="I15" i="62" l="1"/>
  <c r="H14" i="62"/>
  <c r="B31" i="63"/>
  <c r="C32" i="63" s="1"/>
  <c r="H31" i="63"/>
  <c r="I32" i="63" s="1"/>
  <c r="B40" i="63"/>
  <c r="B47" i="63" s="1"/>
  <c r="B48" i="63" s="1"/>
</calcChain>
</file>

<file path=xl/comments1.xml><?xml version="1.0" encoding="utf-8"?>
<comments xmlns="http://schemas.openxmlformats.org/spreadsheetml/2006/main">
  <authors>
    <author>Alison Southern</author>
  </authors>
  <commentList>
    <comment ref="E5" authorId="0" shapeId="0">
      <text>
        <r>
          <rPr>
            <b/>
            <sz val="9"/>
            <color indexed="81"/>
            <rFont val="Tahoma"/>
            <charset val="1"/>
          </rPr>
          <t>Alison Southern: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1% increase in pension contributions for 18/19
2% increase on pay scale for 2018/19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Alison Southern:</t>
        </r>
        <r>
          <rPr>
            <sz val="9"/>
            <color indexed="81"/>
            <rFont val="Tahoma"/>
            <family val="2"/>
          </rPr>
          <t xml:space="preserve">
£768 cost of Pavilion re-valuation for insurance purposes not a budgeted item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Alison Southern:</t>
        </r>
        <r>
          <rPr>
            <sz val="9"/>
            <color indexed="81"/>
            <rFont val="Tahoma"/>
            <family val="2"/>
          </rPr>
          <t xml:space="preserve">
Open Spaces Society membership £48 not originally budgeted for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Alison Southern: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costs given by cricket club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Alison Southern: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£8504 earmarked reserves for this 
suggest use £3500 from undesignated reserves</t>
        </r>
      </text>
    </comment>
  </commentList>
</comments>
</file>

<file path=xl/comments2.xml><?xml version="1.0" encoding="utf-8"?>
<comments xmlns="http://schemas.openxmlformats.org/spreadsheetml/2006/main">
  <authors>
    <author>Alison Southern</author>
  </authors>
  <commentList>
    <comment ref="K7" authorId="0" shapeId="0">
      <text>
        <r>
          <rPr>
            <b/>
            <sz val="9"/>
            <color indexed="81"/>
            <rFont val="Tahoma"/>
            <charset val="1"/>
          </rPr>
          <t>Alison Southern:</t>
        </r>
        <r>
          <rPr>
            <sz val="9"/>
            <color indexed="81"/>
            <rFont val="Tahoma"/>
            <charset val="1"/>
          </rPr>
          <t xml:space="preserve">
Annual agreement £1100 + RPI (for 2018 this is 3.3%)</t>
        </r>
      </text>
    </comment>
  </commentList>
</comments>
</file>

<file path=xl/sharedStrings.xml><?xml version="1.0" encoding="utf-8"?>
<sst xmlns="http://schemas.openxmlformats.org/spreadsheetml/2006/main" count="122" uniqueCount="98">
  <si>
    <t>Annual Insurance</t>
  </si>
  <si>
    <t>Grass Equipment Maintenance</t>
  </si>
  <si>
    <t>Play Area Safety Inspection</t>
  </si>
  <si>
    <t>Payroll Charges to Beds BC</t>
  </si>
  <si>
    <t>TOTAL</t>
  </si>
  <si>
    <t>Interest</t>
  </si>
  <si>
    <t>Lawn Treatment (Greenthumb)</t>
  </si>
  <si>
    <t xml:space="preserve">Precept </t>
  </si>
  <si>
    <t xml:space="preserve">General Administration </t>
  </si>
  <si>
    <t>PC Payments</t>
  </si>
  <si>
    <t>Bidwells</t>
  </si>
  <si>
    <t>Clerk's Salary</t>
  </si>
  <si>
    <t>Christmas Tree &amp; Illuminations s137</t>
  </si>
  <si>
    <t>Remembrance Day s137</t>
  </si>
  <si>
    <t xml:space="preserve">Weedkilling </t>
  </si>
  <si>
    <t>SSSI (funding to Beds Wildlife Trust)</t>
  </si>
  <si>
    <t xml:space="preserve">Tree surgery </t>
  </si>
  <si>
    <t>Annual Servicing/Inspections</t>
  </si>
  <si>
    <t>Staff salaries</t>
  </si>
  <si>
    <t>Pavilion Payments</t>
  </si>
  <si>
    <t xml:space="preserve">Car Parking </t>
  </si>
  <si>
    <t>Hire Fees</t>
  </si>
  <si>
    <t xml:space="preserve">Cricket Club Fees </t>
  </si>
  <si>
    <t>PC Receipts</t>
  </si>
  <si>
    <t>Pavilion Receipts</t>
  </si>
  <si>
    <t xml:space="preserve">Play Area (repairs) </t>
  </si>
  <si>
    <t>Employer Liability Insurance</t>
  </si>
  <si>
    <t>Audit Fees</t>
  </si>
  <si>
    <t xml:space="preserve">Original Budget </t>
  </si>
  <si>
    <t>Full Year Forecast</t>
  </si>
  <si>
    <t>Original Budget</t>
  </si>
  <si>
    <t>Actual Year to Date</t>
  </si>
  <si>
    <t xml:space="preserve">All costs nett of VAT </t>
  </si>
  <si>
    <t>Cleaning materials/consumables</t>
  </si>
  <si>
    <t xml:space="preserve">War Memorial &amp; Sun Dial </t>
  </si>
  <si>
    <t xml:space="preserve">Website </t>
  </si>
  <si>
    <t xml:space="preserve">Street Furniture repairs </t>
  </si>
  <si>
    <t>Receipts and Payments</t>
  </si>
  <si>
    <t>BIDDENHAM PARISH COUNCIL 2017-18</t>
  </si>
  <si>
    <t>Cllr Training</t>
  </si>
  <si>
    <t>Clerk's Training</t>
  </si>
  <si>
    <t>BIDDENHAM PAVILION 2017-18</t>
  </si>
  <si>
    <t>Maintenance/improvements*</t>
  </si>
  <si>
    <t>Affiliation Fees/Subscriptions</t>
  </si>
  <si>
    <t>Grass Cutting Contract Playing Field, parish verges, Pavlion lawn, village triangle including Bromham Road</t>
  </si>
  <si>
    <t>Defibrillator (outside cabinet) + installation</t>
  </si>
  <si>
    <t>Purchase of fridge</t>
  </si>
  <si>
    <t>Utilities &amp; PRS License</t>
  </si>
  <si>
    <t>Draft Budget 18-19</t>
  </si>
  <si>
    <t>Includes all receipts and payments up to 28 December 2017</t>
  </si>
  <si>
    <t>Grants St James Sch &amp; Village Pond</t>
  </si>
  <si>
    <t>Beds BC grass cutting</t>
  </si>
  <si>
    <t>Roundabout Feature</t>
  </si>
  <si>
    <t>n/a</t>
  </si>
  <si>
    <t>Footpath Nodders Way - Gold Lane</t>
  </si>
  <si>
    <t>Draft Budget 2018-19</t>
  </si>
  <si>
    <t>All payments up to 28 December</t>
  </si>
  <si>
    <t>*Car park lights, sand and revarnish main hall floor undertaken in 2017-18</t>
  </si>
  <si>
    <t>Replacement hot water unit for changing room sinks</t>
  </si>
  <si>
    <t>New Hand dryers in gents and ladies toilets</t>
  </si>
  <si>
    <t>Maintenance improvements for 2018-19</t>
  </si>
  <si>
    <t>Balances as at 28/12/17</t>
  </si>
  <si>
    <t>Current Account</t>
  </si>
  <si>
    <t>Money Manager (Reserves)</t>
  </si>
  <si>
    <t>of which £22,428.86 Pavilion, £9320 Playing Field, CIL and Footpath repairs £8504.27</t>
  </si>
  <si>
    <t>TOTAL FUNDS AS AT 28/12/17</t>
  </si>
  <si>
    <t>Projected additional spend to year end</t>
  </si>
  <si>
    <t>Projected additional income to year end</t>
  </si>
  <si>
    <t>Less projected spend to year end PC</t>
  </si>
  <si>
    <t>Less projected spend to year end Pavilion</t>
  </si>
  <si>
    <t>Plus additional income PC</t>
  </si>
  <si>
    <t>Plus additional income Pavilion</t>
  </si>
  <si>
    <t>Money Manager</t>
  </si>
  <si>
    <t>Projected funds Current Account</t>
  </si>
  <si>
    <t>Total projected funds at year end</t>
  </si>
  <si>
    <t>Undesignated reserves</t>
  </si>
  <si>
    <t>Grant for St James Church</t>
  </si>
  <si>
    <t>No requirement for additional funding from Parish Council towards running costs of the Pavilion</t>
  </si>
  <si>
    <t>Income will support annual running costs and suggested improvements</t>
  </si>
  <si>
    <t>Large Projects</t>
  </si>
  <si>
    <t>Footpath</t>
  </si>
  <si>
    <t xml:space="preserve">Roundabout </t>
  </si>
  <si>
    <t xml:space="preserve">Footpath Repairs </t>
  </si>
  <si>
    <t>From Precept</t>
  </si>
  <si>
    <t>From Reserves</t>
  </si>
  <si>
    <t>Earmarked reserves &amp; undesignated reserves</t>
  </si>
  <si>
    <t xml:space="preserve">Undesignated reserves at year end </t>
  </si>
  <si>
    <t xml:space="preserve">Plus VAT refund due </t>
  </si>
  <si>
    <t>and £3,400 for roundabout feature then our</t>
  </si>
  <si>
    <t xml:space="preserve">undesignated reserves at year end </t>
  </si>
  <si>
    <t>Assuming we allocate £3.5k for footpath</t>
  </si>
  <si>
    <t>Council tax payment for 2017-18 per Band D household</t>
  </si>
  <si>
    <t>Council tax payment for 2018-19 per Band D household</t>
  </si>
  <si>
    <t>Precept request 2018-19</t>
  </si>
  <si>
    <t xml:space="preserve">Difference </t>
  </si>
  <si>
    <t>Reserves (both res/unres)</t>
  </si>
  <si>
    <t>CIL Levy</t>
  </si>
  <si>
    <t>From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</si>
</sst>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9" x14ac:knownFonts="1">
    <font>
      <sz val="10"/>
      <name val="Arial"/>
    </font>
    <font>
      <sz val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41" fontId="0" fillId="0" borderId="0" xfId="0" applyNumberFormat="1"/>
    <xf numFmtId="0" fontId="0" fillId="0" borderId="0" xfId="0" applyFill="1"/>
    <xf numFmtId="17" fontId="6" fillId="0" borderId="1" xfId="0" applyNumberFormat="1" applyFont="1" applyBorder="1" applyAlignment="1">
      <alignment horizontal="left" readingOrder="1"/>
    </xf>
    <xf numFmtId="43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readingOrder="1"/>
    </xf>
    <xf numFmtId="0" fontId="8" fillId="0" borderId="0" xfId="0" applyFont="1"/>
    <xf numFmtId="43" fontId="8" fillId="0" borderId="1" xfId="0" applyNumberFormat="1" applyFont="1" applyFill="1" applyBorder="1" applyAlignment="1">
      <alignment horizontal="left" vertical="top" wrapText="1"/>
    </xf>
    <xf numFmtId="43" fontId="7" fillId="0" borderId="1" xfId="0" applyNumberFormat="1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5" fillId="0" borderId="0" xfId="0" applyFont="1" applyFill="1" applyBorder="1"/>
    <xf numFmtId="0" fontId="6" fillId="0" borderId="1" xfId="0" applyFont="1" applyBorder="1" applyAlignment="1"/>
    <xf numFmtId="0" fontId="3" fillId="0" borderId="1" xfId="0" applyFont="1" applyBorder="1" applyAlignment="1">
      <alignment horizontal="left" vertical="center" wrapText="1" readingOrder="1"/>
    </xf>
    <xf numFmtId="41" fontId="3" fillId="2" borderId="1" xfId="0" applyNumberFormat="1" applyFont="1" applyFill="1" applyBorder="1" applyAlignment="1">
      <alignment horizontal="right" vertical="center" wrapText="1" readingOrder="1"/>
    </xf>
    <xf numFmtId="43" fontId="3" fillId="0" borderId="1" xfId="0" applyNumberFormat="1" applyFont="1" applyBorder="1" applyAlignment="1">
      <alignment horizontal="left" vertical="center" wrapText="1" readingOrder="1"/>
    </xf>
    <xf numFmtId="0" fontId="6" fillId="2" borderId="2" xfId="0" applyFont="1" applyFill="1" applyBorder="1" applyAlignment="1">
      <alignment horizontal="right" vertical="center" wrapText="1" readingOrder="1"/>
    </xf>
    <xf numFmtId="0" fontId="0" fillId="0" borderId="0" xfId="0" applyAlignment="1">
      <alignment vertical="center" readingOrder="1"/>
    </xf>
    <xf numFmtId="0" fontId="8" fillId="0" borderId="1" xfId="0" applyFont="1" applyFill="1" applyBorder="1"/>
    <xf numFmtId="0" fontId="8" fillId="0" borderId="0" xfId="0" applyFont="1" applyFill="1"/>
    <xf numFmtId="41" fontId="8" fillId="2" borderId="2" xfId="0" applyNumberFormat="1" applyFont="1" applyFill="1" applyBorder="1"/>
    <xf numFmtId="0" fontId="9" fillId="0" borderId="0" xfId="0" applyFont="1"/>
    <xf numFmtId="0" fontId="8" fillId="0" borderId="1" xfId="0" applyFont="1" applyFill="1" applyBorder="1" applyAlignment="1">
      <alignment horizontal="left" vertical="top" wrapText="1" readingOrder="1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Fill="1" applyBorder="1"/>
    <xf numFmtId="0" fontId="7" fillId="0" borderId="3" xfId="0" applyFont="1" applyFill="1" applyBorder="1" applyAlignment="1">
      <alignment horizontal="left" vertical="top" wrapText="1" readingOrder="1"/>
    </xf>
    <xf numFmtId="43" fontId="8" fillId="0" borderId="3" xfId="0" applyNumberFormat="1" applyFont="1" applyFill="1" applyBorder="1" applyAlignment="1">
      <alignment horizontal="left" vertical="top" wrapText="1"/>
    </xf>
    <xf numFmtId="43" fontId="7" fillId="0" borderId="1" xfId="0" applyNumberFormat="1" applyFont="1" applyFill="1" applyBorder="1" applyAlignment="1">
      <alignment horizontal="left" vertical="top"/>
    </xf>
    <xf numFmtId="0" fontId="11" fillId="0" borderId="0" xfId="0" applyFont="1" applyFill="1"/>
    <xf numFmtId="0" fontId="11" fillId="0" borderId="0" xfId="0" applyFont="1" applyFill="1" applyBorder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13" fillId="0" borderId="0" xfId="0" applyFont="1" applyFill="1" applyBorder="1" applyAlignment="1">
      <alignment horizontal="left" vertical="top" wrapText="1" readingOrder="1"/>
    </xf>
    <xf numFmtId="41" fontId="8" fillId="5" borderId="2" xfId="0" applyNumberFormat="1" applyFont="1" applyFill="1" applyBorder="1"/>
    <xf numFmtId="41" fontId="8" fillId="6" borderId="1" xfId="0" applyNumberFormat="1" applyFont="1" applyFill="1" applyBorder="1" applyAlignment="1">
      <alignment horizontal="right"/>
    </xf>
    <xf numFmtId="41" fontId="8" fillId="6" borderId="3" xfId="0" applyNumberFormat="1" applyFont="1" applyFill="1" applyBorder="1" applyAlignment="1">
      <alignment horizontal="right"/>
    </xf>
    <xf numFmtId="43" fontId="6" fillId="7" borderId="1" xfId="0" applyNumberFormat="1" applyFont="1" applyFill="1" applyBorder="1" applyAlignment="1">
      <alignment horizontal="right" vertical="center" wrapText="1" readingOrder="1"/>
    </xf>
    <xf numFmtId="41" fontId="7" fillId="7" borderId="1" xfId="0" applyNumberFormat="1" applyFont="1" applyFill="1" applyBorder="1" applyAlignment="1">
      <alignment horizontal="right" vertical="top" wrapText="1"/>
    </xf>
    <xf numFmtId="41" fontId="7" fillId="7" borderId="3" xfId="0" applyNumberFormat="1" applyFont="1" applyFill="1" applyBorder="1" applyAlignment="1">
      <alignment horizontal="right" vertical="top" wrapText="1"/>
    </xf>
    <xf numFmtId="43" fontId="3" fillId="7" borderId="1" xfId="0" applyNumberFormat="1" applyFont="1" applyFill="1" applyBorder="1" applyAlignment="1">
      <alignment horizontal="right" vertical="center" wrapText="1" readingOrder="1"/>
    </xf>
    <xf numFmtId="41" fontId="0" fillId="0" borderId="0" xfId="0" applyNumberFormat="1" applyFill="1"/>
    <xf numFmtId="0" fontId="0" fillId="0" borderId="0" xfId="0" applyFill="1" applyBorder="1" applyAlignment="1">
      <alignment horizontal="left"/>
    </xf>
    <xf numFmtId="0" fontId="17" fillId="0" borderId="0" xfId="0" applyFont="1" applyBorder="1"/>
    <xf numFmtId="0" fontId="17" fillId="0" borderId="0" xfId="0" applyFont="1"/>
    <xf numFmtId="0" fontId="20" fillId="0" borderId="1" xfId="0" applyFont="1" applyBorder="1" applyAlignment="1">
      <alignment horizontal="left" vertical="center" wrapText="1" readingOrder="1"/>
    </xf>
    <xf numFmtId="43" fontId="19" fillId="7" borderId="1" xfId="0" applyNumberFormat="1" applyFont="1" applyFill="1" applyBorder="1" applyAlignment="1">
      <alignment horizontal="right" vertical="center" wrapText="1" readingOrder="1"/>
    </xf>
    <xf numFmtId="41" fontId="20" fillId="2" borderId="1" xfId="0" applyNumberFormat="1" applyFont="1" applyFill="1" applyBorder="1" applyAlignment="1">
      <alignment horizontal="right" vertical="center" wrapText="1" readingOrder="1"/>
    </xf>
    <xf numFmtId="43" fontId="20" fillId="0" borderId="1" xfId="0" applyNumberFormat="1" applyFont="1" applyBorder="1" applyAlignment="1">
      <alignment horizontal="left" vertical="center" wrapText="1" readingOrder="1"/>
    </xf>
    <xf numFmtId="43" fontId="20" fillId="7" borderId="1" xfId="0" applyNumberFormat="1" applyFont="1" applyFill="1" applyBorder="1" applyAlignment="1">
      <alignment horizontal="right" vertical="center" wrapText="1" readingOrder="1"/>
    </xf>
    <xf numFmtId="0" fontId="19" fillId="2" borderId="2" xfId="0" applyFont="1" applyFill="1" applyBorder="1" applyAlignment="1">
      <alignment horizontal="right" vertical="center" wrapText="1" readingOrder="1"/>
    </xf>
    <xf numFmtId="3" fontId="21" fillId="7" borderId="1" xfId="0" applyNumberFormat="1" applyFont="1" applyFill="1" applyBorder="1"/>
    <xf numFmtId="41" fontId="21" fillId="2" borderId="1" xfId="0" applyNumberFormat="1" applyFont="1" applyFill="1" applyBorder="1"/>
    <xf numFmtId="3" fontId="21" fillId="0" borderId="1" xfId="0" applyNumberFormat="1" applyFont="1" applyFill="1" applyBorder="1"/>
    <xf numFmtId="0" fontId="22" fillId="0" borderId="0" xfId="0" applyFont="1"/>
    <xf numFmtId="43" fontId="22" fillId="0" borderId="0" xfId="0" applyNumberFormat="1" applyFont="1"/>
    <xf numFmtId="6" fontId="23" fillId="0" borderId="0" xfId="0" applyNumberFormat="1" applyFont="1"/>
    <xf numFmtId="0" fontId="23" fillId="0" borderId="0" xfId="0" applyFont="1"/>
    <xf numFmtId="0" fontId="22" fillId="0" borderId="0" xfId="0" applyFont="1" applyFill="1"/>
    <xf numFmtId="3" fontId="21" fillId="7" borderId="3" xfId="0" applyNumberFormat="1" applyFont="1" applyFill="1" applyBorder="1"/>
    <xf numFmtId="41" fontId="21" fillId="2" borderId="3" xfId="0" applyNumberFormat="1" applyFont="1" applyFill="1" applyBorder="1"/>
    <xf numFmtId="0" fontId="21" fillId="0" borderId="0" xfId="0" applyFont="1"/>
    <xf numFmtId="0" fontId="21" fillId="0" borderId="0" xfId="0" applyFont="1" applyBorder="1"/>
    <xf numFmtId="0" fontId="17" fillId="0" borderId="0" xfId="0" applyFont="1" applyFill="1" applyBorder="1"/>
    <xf numFmtId="43" fontId="17" fillId="0" borderId="0" xfId="0" applyNumberFormat="1" applyFont="1" applyBorder="1"/>
    <xf numFmtId="0" fontId="19" fillId="0" borderId="0" xfId="0" applyFont="1" applyAlignment="1">
      <alignment horizontal="left" vertical="top" wrapText="1" readingOrder="1"/>
    </xf>
    <xf numFmtId="0" fontId="17" fillId="0" borderId="0" xfId="0" applyFont="1" applyFill="1"/>
    <xf numFmtId="43" fontId="17" fillId="0" borderId="0" xfId="0" applyNumberFormat="1" applyFont="1"/>
    <xf numFmtId="0" fontId="21" fillId="0" borderId="0" xfId="0" applyFont="1" applyFill="1" applyBorder="1"/>
    <xf numFmtId="43" fontId="17" fillId="0" borderId="0" xfId="0" applyNumberFormat="1" applyFont="1" applyFill="1" applyBorder="1"/>
    <xf numFmtId="0" fontId="6" fillId="0" borderId="0" xfId="0" applyFont="1" applyBorder="1"/>
    <xf numFmtId="41" fontId="3" fillId="9" borderId="1" xfId="0" applyNumberFormat="1" applyFont="1" applyFill="1" applyBorder="1" applyAlignment="1">
      <alignment horizontal="right" vertical="center" wrapText="1" readingOrder="1"/>
    </xf>
    <xf numFmtId="41" fontId="8" fillId="9" borderId="1" xfId="0" applyNumberFormat="1" applyFont="1" applyFill="1" applyBorder="1" applyAlignment="1">
      <alignment horizontal="right"/>
    </xf>
    <xf numFmtId="41" fontId="8" fillId="9" borderId="3" xfId="0" applyNumberFormat="1" applyFont="1" applyFill="1" applyBorder="1" applyAlignment="1">
      <alignment horizontal="right"/>
    </xf>
    <xf numFmtId="41" fontId="0" fillId="9" borderId="0" xfId="0" applyNumberFormat="1" applyFill="1"/>
    <xf numFmtId="41" fontId="7" fillId="7" borderId="1" xfId="0" applyNumberFormat="1" applyFont="1" applyFill="1" applyBorder="1" applyAlignment="1">
      <alignment horizontal="right"/>
    </xf>
    <xf numFmtId="41" fontId="7" fillId="10" borderId="1" xfId="0" applyNumberFormat="1" applyFont="1" applyFill="1" applyBorder="1" applyAlignment="1">
      <alignment horizontal="right" vertical="top" wrapText="1"/>
    </xf>
    <xf numFmtId="41" fontId="8" fillId="11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 horizontal="right"/>
    </xf>
    <xf numFmtId="43" fontId="9" fillId="0" borderId="1" xfId="0" applyNumberFormat="1" applyFont="1" applyFill="1" applyBorder="1" applyAlignment="1">
      <alignment horizontal="left" vertical="top" wrapText="1"/>
    </xf>
    <xf numFmtId="41" fontId="3" fillId="11" borderId="1" xfId="0" applyNumberFormat="1" applyFont="1" applyFill="1" applyBorder="1" applyAlignment="1">
      <alignment horizontal="right" vertical="center" wrapText="1" readingOrder="1"/>
    </xf>
    <xf numFmtId="0" fontId="6" fillId="11" borderId="1" xfId="0" applyFont="1" applyFill="1" applyBorder="1" applyAlignment="1">
      <alignment horizontal="right" vertical="center" wrapText="1"/>
    </xf>
    <xf numFmtId="3" fontId="5" fillId="7" borderId="1" xfId="0" applyNumberFormat="1" applyFont="1" applyFill="1" applyBorder="1"/>
    <xf numFmtId="0" fontId="11" fillId="0" borderId="0" xfId="0" applyFont="1" applyFill="1" applyBorder="1" applyAlignment="1">
      <alignment horizontal="center" vertical="top" wrapText="1" readingOrder="1"/>
    </xf>
    <xf numFmtId="3" fontId="5" fillId="11" borderId="1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5" fillId="0" borderId="1" xfId="0" applyFont="1" applyBorder="1" applyAlignment="1">
      <alignment wrapText="1"/>
    </xf>
    <xf numFmtId="41" fontId="21" fillId="6" borderId="1" xfId="0" applyNumberFormat="1" applyFont="1" applyFill="1" applyBorder="1"/>
    <xf numFmtId="41" fontId="5" fillId="11" borderId="1" xfId="0" applyNumberFormat="1" applyFont="1" applyFill="1" applyBorder="1"/>
    <xf numFmtId="0" fontId="19" fillId="0" borderId="0" xfId="0" applyFont="1" applyFill="1" applyBorder="1" applyAlignment="1"/>
    <xf numFmtId="41" fontId="3" fillId="0" borderId="1" xfId="0" applyNumberFormat="1" applyFont="1" applyFill="1" applyBorder="1" applyAlignment="1">
      <alignment horizontal="right" vertical="center" wrapText="1" readingOrder="1"/>
    </xf>
    <xf numFmtId="3" fontId="5" fillId="0" borderId="1" xfId="0" applyNumberFormat="1" applyFont="1" applyFill="1" applyBorder="1"/>
    <xf numFmtId="41" fontId="5" fillId="0" borderId="0" xfId="0" applyNumberFormat="1" applyFont="1"/>
    <xf numFmtId="41" fontId="6" fillId="0" borderId="0" xfId="0" applyNumberFormat="1" applyFont="1"/>
    <xf numFmtId="0" fontId="23" fillId="0" borderId="0" xfId="0" applyFont="1" applyFill="1"/>
    <xf numFmtId="0" fontId="4" fillId="0" borderId="0" xfId="0" applyFont="1"/>
    <xf numFmtId="0" fontId="28" fillId="0" borderId="0" xfId="0" applyFont="1"/>
    <xf numFmtId="41" fontId="28" fillId="0" borderId="0" xfId="0" applyNumberFormat="1" applyFont="1"/>
    <xf numFmtId="3" fontId="21" fillId="0" borderId="0" xfId="0" applyNumberFormat="1" applyFont="1" applyFill="1" applyBorder="1"/>
    <xf numFmtId="41" fontId="3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/>
    <xf numFmtId="0" fontId="6" fillId="13" borderId="0" xfId="0" applyFont="1" applyFill="1" applyBorder="1"/>
    <xf numFmtId="41" fontId="20" fillId="13" borderId="0" xfId="0" applyNumberFormat="1" applyFont="1" applyFill="1" applyBorder="1" applyAlignment="1">
      <alignment horizontal="right" vertical="top" wrapText="1"/>
    </xf>
    <xf numFmtId="3" fontId="6" fillId="13" borderId="0" xfId="0" applyNumberFormat="1" applyFont="1" applyFill="1" applyBorder="1" applyAlignment="1">
      <alignment wrapText="1"/>
    </xf>
    <xf numFmtId="41" fontId="20" fillId="13" borderId="0" xfId="0" applyNumberFormat="1" applyFont="1" applyFill="1" applyBorder="1" applyAlignment="1">
      <alignment horizontal="right" wrapText="1"/>
    </xf>
    <xf numFmtId="41" fontId="7" fillId="0" borderId="0" xfId="0" applyNumberFormat="1" applyFont="1" applyFill="1" applyAlignment="1">
      <alignment horizontal="right" vertical="top" wrapText="1"/>
    </xf>
    <xf numFmtId="41" fontId="4" fillId="0" borderId="0" xfId="0" applyNumberFormat="1" applyFont="1"/>
    <xf numFmtId="164" fontId="12" fillId="0" borderId="0" xfId="0" applyNumberFormat="1" applyFont="1" applyFill="1" applyBorder="1"/>
    <xf numFmtId="41" fontId="17" fillId="0" borderId="0" xfId="0" applyNumberFormat="1" applyFont="1" applyFill="1" applyBorder="1"/>
    <xf numFmtId="0" fontId="28" fillId="13" borderId="0" xfId="0" applyFont="1" applyFill="1"/>
    <xf numFmtId="41" fontId="28" fillId="13" borderId="0" xfId="0" applyNumberFormat="1" applyFont="1" applyFill="1"/>
    <xf numFmtId="41" fontId="4" fillId="0" borderId="0" xfId="0" applyNumberFormat="1" applyFont="1" applyFill="1"/>
    <xf numFmtId="43" fontId="6" fillId="0" borderId="0" xfId="0" applyNumberFormat="1" applyFont="1" applyFill="1" applyBorder="1"/>
    <xf numFmtId="41" fontId="5" fillId="0" borderId="0" xfId="0" applyNumberFormat="1" applyFont="1" applyBorder="1"/>
    <xf numFmtId="41" fontId="6" fillId="0" borderId="0" xfId="0" applyNumberFormat="1" applyFont="1" applyBorder="1"/>
    <xf numFmtId="41" fontId="8" fillId="11" borderId="1" xfId="0" applyNumberFormat="1" applyFont="1" applyFill="1" applyBorder="1"/>
    <xf numFmtId="0" fontId="4" fillId="0" borderId="0" xfId="0" applyFont="1" applyAlignment="1">
      <alignment wrapText="1"/>
    </xf>
    <xf numFmtId="10" fontId="0" fillId="0" borderId="0" xfId="0" applyNumberFormat="1"/>
    <xf numFmtId="0" fontId="3" fillId="0" borderId="2" xfId="0" applyFont="1" applyFill="1" applyBorder="1" applyAlignment="1">
      <alignment horizontal="center" vertical="top" wrapText="1"/>
    </xf>
    <xf numFmtId="0" fontId="0" fillId="0" borderId="1" xfId="0" applyBorder="1"/>
    <xf numFmtId="0" fontId="7" fillId="10" borderId="1" xfId="0" applyFont="1" applyFill="1" applyBorder="1" applyAlignment="1">
      <alignment horizontal="left" vertical="top" wrapText="1" readingOrder="1"/>
    </xf>
    <xf numFmtId="41" fontId="6" fillId="15" borderId="1" xfId="0" applyNumberFormat="1" applyFont="1" applyFill="1" applyBorder="1" applyAlignment="1">
      <alignment horizontal="right" vertical="center" wrapText="1" readingOrder="1"/>
    </xf>
    <xf numFmtId="41" fontId="8" fillId="15" borderId="1" xfId="0" applyNumberFormat="1" applyFont="1" applyFill="1" applyBorder="1" applyAlignment="1">
      <alignment horizontal="right"/>
    </xf>
    <xf numFmtId="41" fontId="8" fillId="15" borderId="3" xfId="0" applyNumberFormat="1" applyFont="1" applyFill="1" applyBorder="1" applyAlignment="1">
      <alignment horizontal="right"/>
    </xf>
    <xf numFmtId="0" fontId="6" fillId="15" borderId="1" xfId="0" applyFont="1" applyFill="1" applyBorder="1" applyAlignment="1">
      <alignment horizontal="right" vertical="center" wrapText="1" readingOrder="1"/>
    </xf>
    <xf numFmtId="41" fontId="8" fillId="15" borderId="2" xfId="0" applyNumberFormat="1" applyFont="1" applyFill="1" applyBorder="1"/>
    <xf numFmtId="0" fontId="8" fillId="15" borderId="1" xfId="0" applyFont="1" applyFill="1" applyBorder="1"/>
    <xf numFmtId="164" fontId="8" fillId="15" borderId="1" xfId="0" applyNumberFormat="1" applyFont="1" applyFill="1" applyBorder="1"/>
    <xf numFmtId="164" fontId="8" fillId="15" borderId="3" xfId="0" applyNumberFormat="1" applyFont="1" applyFill="1" applyBorder="1"/>
    <xf numFmtId="41" fontId="19" fillId="15" borderId="1" xfId="0" applyNumberFormat="1" applyFont="1" applyFill="1" applyBorder="1" applyAlignment="1">
      <alignment horizontal="right" vertical="center" wrapText="1" readingOrder="1"/>
    </xf>
    <xf numFmtId="41" fontId="21" fillId="15" borderId="1" xfId="0" applyNumberFormat="1" applyFont="1" applyFill="1" applyBorder="1"/>
    <xf numFmtId="41" fontId="21" fillId="15" borderId="3" xfId="0" applyNumberFormat="1" applyFont="1" applyFill="1" applyBorder="1"/>
    <xf numFmtId="0" fontId="19" fillId="15" borderId="1" xfId="0" applyFont="1" applyFill="1" applyBorder="1" applyAlignment="1">
      <alignment horizontal="right" vertical="center" wrapText="1" readingOrder="1"/>
    </xf>
    <xf numFmtId="41" fontId="8" fillId="0" borderId="3" xfId="0" applyNumberFormat="1" applyFont="1" applyFill="1" applyBorder="1" applyAlignment="1">
      <alignment horizontal="right"/>
    </xf>
    <xf numFmtId="17" fontId="19" fillId="0" borderId="11" xfId="0" applyNumberFormat="1" applyFont="1" applyBorder="1" applyAlignment="1">
      <alignment horizontal="left"/>
    </xf>
    <xf numFmtId="0" fontId="19" fillId="0" borderId="11" xfId="0" applyFont="1" applyBorder="1" applyAlignment="1"/>
    <xf numFmtId="0" fontId="17" fillId="0" borderId="11" xfId="0" applyFont="1" applyBorder="1"/>
    <xf numFmtId="41" fontId="20" fillId="0" borderId="0" xfId="0" applyNumberFormat="1" applyFont="1" applyFill="1" applyBorder="1" applyAlignment="1">
      <alignment horizontal="right" vertical="top" wrapText="1"/>
    </xf>
    <xf numFmtId="41" fontId="6" fillId="0" borderId="0" xfId="0" applyNumberFormat="1" applyFont="1" applyFill="1" applyBorder="1"/>
    <xf numFmtId="3" fontId="6" fillId="13" borderId="0" xfId="0" applyNumberFormat="1" applyFont="1" applyFill="1" applyBorder="1" applyAlignment="1"/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41" fontId="6" fillId="12" borderId="9" xfId="0" applyNumberFormat="1" applyFont="1" applyFill="1" applyBorder="1" applyAlignment="1"/>
    <xf numFmtId="41" fontId="6" fillId="0" borderId="9" xfId="0" applyNumberFormat="1" applyFont="1" applyFill="1" applyBorder="1" applyAlignment="1"/>
    <xf numFmtId="41" fontId="6" fillId="8" borderId="9" xfId="0" applyNumberFormat="1" applyFont="1" applyFill="1" applyBorder="1" applyAlignment="1"/>
    <xf numFmtId="164" fontId="6" fillId="14" borderId="9" xfId="0" applyNumberFormat="1" applyFont="1" applyFill="1" applyBorder="1" applyAlignment="1"/>
    <xf numFmtId="41" fontId="6" fillId="12" borderId="10" xfId="0" applyNumberFormat="1" applyFont="1" applyFill="1" applyBorder="1" applyAlignment="1"/>
    <xf numFmtId="0" fontId="10" fillId="0" borderId="0" xfId="0" applyFont="1" applyFill="1" applyBorder="1" applyAlignment="1"/>
    <xf numFmtId="0" fontId="3" fillId="4" borderId="8" xfId="0" applyFont="1" applyFill="1" applyBorder="1" applyAlignment="1">
      <alignment wrapText="1" readingOrder="1"/>
    </xf>
    <xf numFmtId="41" fontId="3" fillId="3" borderId="9" xfId="0" applyNumberFormat="1" applyFont="1" applyFill="1" applyBorder="1" applyAlignment="1">
      <alignment wrapText="1"/>
    </xf>
    <xf numFmtId="41" fontId="3" fillId="14" borderId="9" xfId="0" applyNumberFormat="1" applyFont="1" applyFill="1" applyBorder="1" applyAlignment="1">
      <alignment wrapText="1"/>
    </xf>
    <xf numFmtId="41" fontId="3" fillId="16" borderId="9" xfId="0" applyNumberFormat="1" applyFont="1" applyFill="1" applyBorder="1" applyAlignment="1">
      <alignment wrapText="1"/>
    </xf>
    <xf numFmtId="43" fontId="3" fillId="4" borderId="9" xfId="0" applyNumberFormat="1" applyFont="1" applyFill="1" applyBorder="1" applyAlignment="1">
      <alignment wrapText="1"/>
    </xf>
    <xf numFmtId="0" fontId="19" fillId="0" borderId="8" xfId="0" applyFont="1" applyBorder="1" applyAlignment="1">
      <alignment horizontal="left" vertical="top" wrapText="1"/>
    </xf>
    <xf numFmtId="41" fontId="6" fillId="8" borderId="9" xfId="0" applyNumberFormat="1" applyFont="1" applyFill="1" applyBorder="1" applyAlignment="1">
      <alignment horizontal="left" vertical="top"/>
    </xf>
    <xf numFmtId="164" fontId="6" fillId="14" borderId="9" xfId="0" applyNumberFormat="1" applyFont="1" applyFill="1" applyBorder="1" applyAlignment="1">
      <alignment horizontal="left" vertical="top"/>
    </xf>
    <xf numFmtId="41" fontId="3" fillId="16" borderId="9" xfId="0" applyNumberFormat="1" applyFont="1" applyFill="1" applyBorder="1" applyAlignment="1">
      <alignment horizontal="left" vertical="top" wrapText="1"/>
    </xf>
    <xf numFmtId="41" fontId="6" fillId="12" borderId="10" xfId="0" applyNumberFormat="1" applyFont="1" applyFill="1" applyBorder="1" applyAlignment="1">
      <alignment horizontal="left" vertical="top"/>
    </xf>
    <xf numFmtId="3" fontId="21" fillId="0" borderId="9" xfId="0" applyNumberFormat="1" applyFont="1" applyFill="1" applyBorder="1" applyAlignment="1">
      <alignment horizontal="left" vertical="top"/>
    </xf>
    <xf numFmtId="3" fontId="19" fillId="0" borderId="9" xfId="0" applyNumberFormat="1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11" fillId="0" borderId="0" xfId="0" applyFont="1" applyFill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liso/OneDrive/Documents/Biddenham%20Parish%20Council/Accounts%20-%20Year%20End/2017-18/cash%20book%202017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so/OneDrive/Documents/Biddenham%20Parish%20Council/Accounts%20-%20Year%20End/2017-18/cash%20book%202017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Return Section 1"/>
      <sheetName val="Reserves "/>
      <sheetName val="end of year summary"/>
      <sheetName val="APM Year End Accounts"/>
      <sheetName val="Expenditure summary"/>
      <sheetName val="Cash books receipts"/>
      <sheetName val="Cash books expenditure"/>
      <sheetName val="Christmas Tree costs"/>
    </sheetNames>
    <sheetDataSet>
      <sheetData sheetId="0"/>
      <sheetData sheetId="1"/>
      <sheetData sheetId="2"/>
      <sheetData sheetId="3"/>
      <sheetData sheetId="4"/>
      <sheetData sheetId="5">
        <row r="200">
          <cell r="D200">
            <v>40000</v>
          </cell>
          <cell r="E200">
            <v>0</v>
          </cell>
          <cell r="H200">
            <v>2000</v>
          </cell>
        </row>
        <row r="209">
          <cell r="F209">
            <v>11.53</v>
          </cell>
        </row>
      </sheetData>
      <sheetData sheetId="6">
        <row r="44">
          <cell r="M44">
            <v>476</v>
          </cell>
        </row>
        <row r="173">
          <cell r="G173">
            <v>836.97</v>
          </cell>
          <cell r="L173">
            <v>435</v>
          </cell>
        </row>
        <row r="184">
          <cell r="J184">
            <v>250</v>
          </cell>
          <cell r="N184">
            <v>2523.19</v>
          </cell>
          <cell r="W184">
            <v>230</v>
          </cell>
          <cell r="AB184">
            <v>190</v>
          </cell>
          <cell r="AC184">
            <v>997</v>
          </cell>
          <cell r="AD184">
            <v>9195</v>
          </cell>
          <cell r="AE184">
            <v>146.68</v>
          </cell>
          <cell r="AF184">
            <v>1427.52</v>
          </cell>
          <cell r="AI184">
            <v>367.44000000000005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Return Section 1"/>
      <sheetName val="Reserves "/>
      <sheetName val="end of year summary"/>
      <sheetName val="APM Year End Accounts"/>
      <sheetName val="Expenditure summary"/>
      <sheetName val="Cash books receipts"/>
      <sheetName val="Cash books expenditure"/>
      <sheetName val="Christmas Tree costs"/>
    </sheetNames>
    <sheetDataSet>
      <sheetData sheetId="0"/>
      <sheetData sheetId="1"/>
      <sheetData sheetId="2"/>
      <sheetData sheetId="3"/>
      <sheetData sheetId="4"/>
      <sheetData sheetId="5">
        <row r="200">
          <cell r="K200">
            <v>4930</v>
          </cell>
        </row>
      </sheetData>
      <sheetData sheetId="6">
        <row r="173">
          <cell r="P173">
            <v>2962.8</v>
          </cell>
          <cell r="Q173">
            <v>4786.74</v>
          </cell>
          <cell r="R173">
            <v>4111.5</v>
          </cell>
          <cell r="T173">
            <v>3216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90" zoomScaleNormal="90" workbookViewId="0">
      <selection activeCell="F12" sqref="F12"/>
    </sheetView>
  </sheetViews>
  <sheetFormatPr defaultRowHeight="15" x14ac:dyDescent="0.2"/>
  <cols>
    <col min="1" max="1" width="40.7109375" customWidth="1"/>
    <col min="2" max="2" width="18.5703125" customWidth="1"/>
    <col min="3" max="4" width="18.5703125" style="1" customWidth="1"/>
    <col min="5" max="5" width="18.5703125" style="74" customWidth="1"/>
    <col min="6" max="6" width="5.7109375" style="41" customWidth="1"/>
    <col min="7" max="7" width="40.85546875" style="10" customWidth="1"/>
    <col min="8" max="8" width="18.5703125" style="9" customWidth="1"/>
    <col min="9" max="9" width="18.5703125" style="12" customWidth="1"/>
    <col min="10" max="10" width="18.5703125" style="9" customWidth="1"/>
    <col min="11" max="11" width="18.5703125" customWidth="1"/>
  </cols>
  <sheetData>
    <row r="1" spans="1:11" ht="23.25" customHeight="1" x14ac:dyDescent="0.2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44" customFormat="1" ht="18" x14ac:dyDescent="0.25">
      <c r="A2" s="170" t="s">
        <v>37</v>
      </c>
      <c r="B2" s="171"/>
      <c r="C2" s="171"/>
      <c r="D2" s="171"/>
      <c r="E2" s="171"/>
      <c r="F2" s="171"/>
      <c r="G2" s="171"/>
      <c r="H2" s="171"/>
      <c r="I2" s="171"/>
      <c r="J2" s="171"/>
      <c r="K2" s="172"/>
    </row>
    <row r="3" spans="1:11" ht="18" customHeight="1" x14ac:dyDescent="0.25">
      <c r="A3" s="3"/>
      <c r="B3" s="163" t="s">
        <v>9</v>
      </c>
      <c r="C3" s="164"/>
      <c r="D3" s="165"/>
      <c r="E3" s="119"/>
      <c r="F3" s="119"/>
      <c r="G3" s="13"/>
      <c r="H3" s="166" t="s">
        <v>23</v>
      </c>
      <c r="I3" s="167"/>
      <c r="J3" s="168"/>
      <c r="K3" s="120"/>
    </row>
    <row r="4" spans="1:11" s="18" customFormat="1" ht="39.75" customHeight="1" x14ac:dyDescent="0.2">
      <c r="A4" s="14"/>
      <c r="B4" s="37" t="s">
        <v>31</v>
      </c>
      <c r="C4" s="122" t="s">
        <v>29</v>
      </c>
      <c r="D4" s="15" t="s">
        <v>28</v>
      </c>
      <c r="E4" s="71" t="s">
        <v>48</v>
      </c>
      <c r="F4" s="91"/>
      <c r="G4" s="16"/>
      <c r="H4" s="40" t="s">
        <v>31</v>
      </c>
      <c r="I4" s="125" t="s">
        <v>29</v>
      </c>
      <c r="J4" s="17" t="s">
        <v>30</v>
      </c>
      <c r="K4" s="71" t="s">
        <v>48</v>
      </c>
    </row>
    <row r="5" spans="1:11" s="20" customFormat="1" ht="15" customHeight="1" x14ac:dyDescent="0.2">
      <c r="A5" s="5" t="s">
        <v>11</v>
      </c>
      <c r="B5" s="38">
        <v>10417</v>
      </c>
      <c r="C5" s="123">
        <v>13737</v>
      </c>
      <c r="D5" s="35">
        <v>15403</v>
      </c>
      <c r="E5" s="72">
        <v>14149</v>
      </c>
      <c r="F5" s="78"/>
      <c r="G5" s="4" t="s">
        <v>7</v>
      </c>
      <c r="H5" s="38">
        <f>'[1]Cash books receipts'!$D$200</f>
        <v>40000</v>
      </c>
      <c r="I5" s="126">
        <v>40000</v>
      </c>
      <c r="J5" s="21">
        <v>40000</v>
      </c>
      <c r="K5" s="116">
        <v>43000</v>
      </c>
    </row>
    <row r="6" spans="1:11" s="20" customFormat="1" ht="15" customHeight="1" x14ac:dyDescent="0.2">
      <c r="A6" s="5" t="s">
        <v>26</v>
      </c>
      <c r="B6" s="38">
        <f>'[1]Cash books expenditure'!$K$127</f>
        <v>0</v>
      </c>
      <c r="C6" s="123">
        <v>0</v>
      </c>
      <c r="D6" s="35">
        <v>0</v>
      </c>
      <c r="E6" s="72" t="s">
        <v>53</v>
      </c>
      <c r="F6" s="78"/>
      <c r="G6" s="4" t="s">
        <v>5</v>
      </c>
      <c r="H6" s="38">
        <f>'[1]Cash books receipts'!$F$209</f>
        <v>11.53</v>
      </c>
      <c r="I6" s="126">
        <v>14</v>
      </c>
      <c r="J6" s="21">
        <v>25</v>
      </c>
      <c r="K6" s="116">
        <v>15</v>
      </c>
    </row>
    <row r="7" spans="1:11" s="20" customFormat="1" ht="15" customHeight="1" x14ac:dyDescent="0.2">
      <c r="A7" s="5" t="s">
        <v>8</v>
      </c>
      <c r="B7" s="38">
        <f>'[1]Cash books expenditure'!$G$173</f>
        <v>836.97</v>
      </c>
      <c r="C7" s="123">
        <v>1000</v>
      </c>
      <c r="D7" s="35">
        <v>460</v>
      </c>
      <c r="E7" s="72">
        <v>400</v>
      </c>
      <c r="F7" s="78"/>
      <c r="G7" s="4" t="s">
        <v>10</v>
      </c>
      <c r="H7" s="38">
        <f>'[1]Cash books receipts'!$H$200</f>
        <v>2000</v>
      </c>
      <c r="I7" s="126">
        <v>2000</v>
      </c>
      <c r="J7" s="21">
        <v>1000</v>
      </c>
      <c r="K7" s="116">
        <v>2000</v>
      </c>
    </row>
    <row r="8" spans="1:11" s="20" customFormat="1" ht="15" customHeight="1" x14ac:dyDescent="0.2">
      <c r="A8" s="5" t="s">
        <v>27</v>
      </c>
      <c r="B8" s="38">
        <f>'[1]Cash books expenditure'!$L$173</f>
        <v>435</v>
      </c>
      <c r="C8" s="123">
        <v>435</v>
      </c>
      <c r="D8" s="35">
        <v>435</v>
      </c>
      <c r="E8" s="77">
        <v>450</v>
      </c>
      <c r="F8" s="78"/>
      <c r="G8" s="4" t="s">
        <v>96</v>
      </c>
      <c r="H8" s="38">
        <f>'[1]Cash books receipts'!$E$200</f>
        <v>0</v>
      </c>
      <c r="I8" s="126">
        <v>0</v>
      </c>
      <c r="J8" s="21">
        <v>0</v>
      </c>
      <c r="K8" s="116"/>
    </row>
    <row r="9" spans="1:11" s="20" customFormat="1" ht="15" customHeight="1" x14ac:dyDescent="0.2">
      <c r="A9" s="5" t="s">
        <v>43</v>
      </c>
      <c r="B9" s="38">
        <f>'[1]Cash books expenditure'!$M$44</f>
        <v>476</v>
      </c>
      <c r="C9" s="123">
        <v>583</v>
      </c>
      <c r="D9" s="35">
        <v>535</v>
      </c>
      <c r="E9" s="72">
        <v>575</v>
      </c>
      <c r="F9" s="78"/>
      <c r="G9" s="4" t="s">
        <v>51</v>
      </c>
      <c r="H9" s="38">
        <v>0</v>
      </c>
      <c r="I9" s="126">
        <v>850</v>
      </c>
      <c r="J9" s="34">
        <v>850</v>
      </c>
      <c r="K9" s="116">
        <v>850</v>
      </c>
    </row>
    <row r="10" spans="1:11" s="20" customFormat="1" ht="15" customHeight="1" x14ac:dyDescent="0.2">
      <c r="A10" s="5" t="s">
        <v>0</v>
      </c>
      <c r="B10" s="38">
        <f>'[1]Cash books expenditure'!$N$184</f>
        <v>2523.19</v>
      </c>
      <c r="C10" s="123">
        <v>2523</v>
      </c>
      <c r="D10" s="35">
        <v>2560</v>
      </c>
      <c r="E10" s="72">
        <v>2600</v>
      </c>
      <c r="F10" s="78"/>
      <c r="G10" s="19"/>
      <c r="H10" s="38"/>
      <c r="I10" s="127"/>
      <c r="J10" s="34"/>
      <c r="K10" s="116"/>
    </row>
    <row r="11" spans="1:11" s="20" customFormat="1" ht="15" customHeight="1" x14ac:dyDescent="0.2">
      <c r="A11" s="5" t="s">
        <v>35</v>
      </c>
      <c r="B11" s="38">
        <f>'[1]Cash books expenditure'!$AI$184</f>
        <v>367.44000000000005</v>
      </c>
      <c r="C11" s="123">
        <v>546</v>
      </c>
      <c r="D11" s="35">
        <v>465</v>
      </c>
      <c r="E11" s="72">
        <v>562</v>
      </c>
      <c r="F11" s="78"/>
      <c r="G11" s="19"/>
      <c r="H11" s="38"/>
      <c r="I11" s="127"/>
      <c r="J11" s="34"/>
      <c r="K11" s="116"/>
    </row>
    <row r="12" spans="1:11" s="6" customFormat="1" ht="15" customHeight="1" x14ac:dyDescent="0.2">
      <c r="A12" s="5" t="s">
        <v>3</v>
      </c>
      <c r="B12" s="38">
        <f>'[1]Cash books expenditure'!$J$184</f>
        <v>250</v>
      </c>
      <c r="C12" s="123">
        <v>250</v>
      </c>
      <c r="D12" s="35">
        <v>250</v>
      </c>
      <c r="E12" s="72">
        <v>260</v>
      </c>
      <c r="F12" s="78"/>
      <c r="G12" s="29"/>
      <c r="H12" s="38"/>
      <c r="I12" s="128"/>
      <c r="J12" s="34"/>
      <c r="K12" s="116"/>
    </row>
    <row r="13" spans="1:11" s="20" customFormat="1" ht="15" customHeight="1" x14ac:dyDescent="0.2">
      <c r="A13" s="5" t="s">
        <v>12</v>
      </c>
      <c r="B13" s="38">
        <v>52</v>
      </c>
      <c r="C13" s="123">
        <v>1500</v>
      </c>
      <c r="D13" s="35">
        <v>1500</v>
      </c>
      <c r="E13" s="72">
        <v>1600</v>
      </c>
      <c r="F13" s="78"/>
      <c r="G13" s="4"/>
      <c r="H13" s="38"/>
      <c r="I13" s="128"/>
      <c r="J13" s="34"/>
      <c r="K13" s="116"/>
    </row>
    <row r="14" spans="1:11" s="20" customFormat="1" ht="15" customHeight="1" x14ac:dyDescent="0.2">
      <c r="A14" s="5" t="s">
        <v>13</v>
      </c>
      <c r="B14" s="38">
        <v>50</v>
      </c>
      <c r="C14" s="123">
        <v>80</v>
      </c>
      <c r="D14" s="35">
        <v>80</v>
      </c>
      <c r="E14" s="72">
        <v>80</v>
      </c>
      <c r="F14" s="78"/>
      <c r="G14" s="7"/>
      <c r="H14" s="38"/>
      <c r="I14" s="128"/>
      <c r="J14" s="34"/>
      <c r="K14" s="116"/>
    </row>
    <row r="15" spans="1:11" s="20" customFormat="1" ht="15" customHeight="1" x14ac:dyDescent="0.2">
      <c r="A15" s="5" t="s">
        <v>6</v>
      </c>
      <c r="B15" s="38">
        <f>'[1]Cash books expenditure'!$AE$184</f>
        <v>146.68</v>
      </c>
      <c r="C15" s="123">
        <v>205</v>
      </c>
      <c r="D15" s="35">
        <v>190</v>
      </c>
      <c r="E15" s="72">
        <v>210</v>
      </c>
      <c r="F15" s="78"/>
      <c r="G15" s="4"/>
      <c r="H15" s="38"/>
      <c r="I15" s="128"/>
      <c r="J15" s="34"/>
      <c r="K15" s="116"/>
    </row>
    <row r="16" spans="1:11" s="20" customFormat="1" ht="42.75" x14ac:dyDescent="0.2">
      <c r="A16" s="5" t="s">
        <v>44</v>
      </c>
      <c r="B16" s="75">
        <f>'[1]Cash books expenditure'!$AD$184</f>
        <v>9195</v>
      </c>
      <c r="C16" s="123">
        <v>12379</v>
      </c>
      <c r="D16" s="35">
        <v>12379</v>
      </c>
      <c r="E16" s="77">
        <v>12927</v>
      </c>
      <c r="F16" s="78"/>
      <c r="G16" s="4"/>
      <c r="H16" s="38"/>
      <c r="I16" s="128"/>
      <c r="J16" s="34"/>
      <c r="K16" s="116"/>
    </row>
    <row r="17" spans="1:11" s="6" customFormat="1" ht="15" customHeight="1" x14ac:dyDescent="0.2">
      <c r="A17" s="5" t="s">
        <v>14</v>
      </c>
      <c r="B17" s="38">
        <f>'[1]Cash books expenditure'!$AC$184</f>
        <v>997</v>
      </c>
      <c r="C17" s="123">
        <v>997</v>
      </c>
      <c r="D17" s="35">
        <v>1030</v>
      </c>
      <c r="E17" s="77">
        <v>1030</v>
      </c>
      <c r="F17" s="78"/>
      <c r="G17" s="8"/>
      <c r="H17" s="38"/>
      <c r="I17" s="128"/>
      <c r="J17" s="34"/>
      <c r="K17" s="116"/>
    </row>
    <row r="18" spans="1:11" s="6" customFormat="1" ht="15" customHeight="1" x14ac:dyDescent="0.2">
      <c r="A18" s="5" t="s">
        <v>1</v>
      </c>
      <c r="B18" s="38">
        <f>'[1]Cash books expenditure'!$AF$184</f>
        <v>1427.52</v>
      </c>
      <c r="C18" s="123">
        <v>2100</v>
      </c>
      <c r="D18" s="35">
        <v>2150</v>
      </c>
      <c r="E18" s="72">
        <v>2300</v>
      </c>
      <c r="F18" s="78"/>
      <c r="G18" s="8"/>
      <c r="H18" s="38"/>
      <c r="I18" s="128"/>
      <c r="J18" s="34"/>
      <c r="K18" s="116"/>
    </row>
    <row r="19" spans="1:11" s="6" customFormat="1" ht="15" customHeight="1" x14ac:dyDescent="0.2">
      <c r="A19" s="5" t="s">
        <v>15</v>
      </c>
      <c r="B19" s="38">
        <v>500</v>
      </c>
      <c r="C19" s="123">
        <v>500</v>
      </c>
      <c r="D19" s="35">
        <v>500</v>
      </c>
      <c r="E19" s="72">
        <v>500</v>
      </c>
      <c r="F19" s="78"/>
      <c r="G19" s="8"/>
      <c r="H19" s="38"/>
      <c r="I19" s="128"/>
      <c r="J19" s="34"/>
      <c r="K19" s="116"/>
    </row>
    <row r="20" spans="1:11" s="6" customFormat="1" ht="15" customHeight="1" x14ac:dyDescent="0.2">
      <c r="A20" s="5" t="s">
        <v>16</v>
      </c>
      <c r="B20" s="38">
        <f>'[1]Cash books expenditure'!$AB$184</f>
        <v>190</v>
      </c>
      <c r="C20" s="123">
        <v>2200</v>
      </c>
      <c r="D20" s="35">
        <v>2200</v>
      </c>
      <c r="E20" s="72">
        <v>2266</v>
      </c>
      <c r="F20" s="78"/>
      <c r="G20" s="8"/>
      <c r="H20" s="38"/>
      <c r="I20" s="128"/>
      <c r="J20" s="34"/>
      <c r="K20" s="116"/>
    </row>
    <row r="21" spans="1:11" s="6" customFormat="1" ht="15" customHeight="1" x14ac:dyDescent="0.2">
      <c r="A21" s="23" t="s">
        <v>25</v>
      </c>
      <c r="B21" s="38">
        <v>0</v>
      </c>
      <c r="C21" s="123">
        <v>700</v>
      </c>
      <c r="D21" s="35">
        <v>500</v>
      </c>
      <c r="E21" s="72">
        <v>700</v>
      </c>
      <c r="F21" s="78"/>
      <c r="G21" s="8"/>
      <c r="H21" s="38"/>
      <c r="I21" s="128"/>
      <c r="J21" s="34"/>
      <c r="K21" s="116"/>
    </row>
    <row r="22" spans="1:11" s="20" customFormat="1" ht="15" customHeight="1" x14ac:dyDescent="0.2">
      <c r="A22" s="5" t="s">
        <v>2</v>
      </c>
      <c r="B22" s="38">
        <v>0</v>
      </c>
      <c r="C22" s="123">
        <v>120</v>
      </c>
      <c r="D22" s="35">
        <v>120</v>
      </c>
      <c r="E22" s="72">
        <v>130</v>
      </c>
      <c r="F22" s="78"/>
      <c r="G22" s="4"/>
      <c r="H22" s="38"/>
      <c r="I22" s="128"/>
      <c r="J22" s="34"/>
      <c r="K22" s="116"/>
    </row>
    <row r="23" spans="1:11" s="20" customFormat="1" ht="15" customHeight="1" x14ac:dyDescent="0.2">
      <c r="A23" s="5" t="s">
        <v>36</v>
      </c>
      <c r="B23" s="38">
        <v>0</v>
      </c>
      <c r="C23" s="123">
        <v>450</v>
      </c>
      <c r="D23" s="35">
        <v>450</v>
      </c>
      <c r="E23" s="72">
        <v>250</v>
      </c>
      <c r="F23" s="78"/>
      <c r="G23" s="7"/>
      <c r="H23" s="38"/>
      <c r="I23" s="128"/>
      <c r="J23" s="34"/>
      <c r="K23" s="116"/>
    </row>
    <row r="24" spans="1:11" s="20" customFormat="1" ht="15" customHeight="1" x14ac:dyDescent="0.2">
      <c r="A24" s="27" t="s">
        <v>34</v>
      </c>
      <c r="B24" s="39">
        <f>'[1]Cash books expenditure'!$W$184</f>
        <v>230</v>
      </c>
      <c r="C24" s="124">
        <v>350</v>
      </c>
      <c r="D24" s="36">
        <v>500</v>
      </c>
      <c r="E24" s="73">
        <v>100</v>
      </c>
      <c r="F24" s="134"/>
      <c r="G24" s="28"/>
      <c r="H24" s="38"/>
      <c r="I24" s="129"/>
      <c r="J24" s="34"/>
      <c r="K24" s="116"/>
    </row>
    <row r="25" spans="1:11" s="20" customFormat="1" ht="15" customHeight="1" x14ac:dyDescent="0.2">
      <c r="A25" s="27" t="s">
        <v>39</v>
      </c>
      <c r="B25" s="39">
        <v>0</v>
      </c>
      <c r="C25" s="124">
        <v>0</v>
      </c>
      <c r="D25" s="36">
        <v>40</v>
      </c>
      <c r="E25" s="73">
        <v>60</v>
      </c>
      <c r="F25" s="134"/>
      <c r="G25" s="28"/>
      <c r="H25" s="38"/>
      <c r="I25" s="129"/>
      <c r="J25" s="34"/>
      <c r="K25" s="116"/>
    </row>
    <row r="26" spans="1:11" s="20" customFormat="1" ht="15" customHeight="1" x14ac:dyDescent="0.2">
      <c r="A26" s="27" t="s">
        <v>40</v>
      </c>
      <c r="B26" s="39">
        <v>0</v>
      </c>
      <c r="C26" s="124">
        <v>60</v>
      </c>
      <c r="D26" s="36">
        <v>60</v>
      </c>
      <c r="E26" s="73">
        <v>75</v>
      </c>
      <c r="F26" s="134"/>
      <c r="G26" s="28"/>
      <c r="H26" s="38"/>
      <c r="I26" s="129"/>
      <c r="J26" s="34"/>
      <c r="K26" s="116"/>
    </row>
    <row r="27" spans="1:11" s="22" customFormat="1" ht="15" customHeight="1" x14ac:dyDescent="0.2">
      <c r="A27" s="121" t="s">
        <v>50</v>
      </c>
      <c r="B27" s="76">
        <v>2050</v>
      </c>
      <c r="C27" s="123">
        <v>2050</v>
      </c>
      <c r="D27" s="35">
        <v>0</v>
      </c>
      <c r="E27" s="72"/>
      <c r="F27" s="78"/>
      <c r="G27" s="79"/>
      <c r="H27" s="38"/>
      <c r="I27" s="128"/>
      <c r="J27" s="34"/>
      <c r="K27" s="116"/>
    </row>
    <row r="28" spans="1:11" s="22" customFormat="1" ht="15" customHeight="1" x14ac:dyDescent="0.2">
      <c r="A28" s="121" t="s">
        <v>76</v>
      </c>
      <c r="B28" s="76"/>
      <c r="C28" s="123">
        <v>85</v>
      </c>
      <c r="D28" s="35">
        <v>0</v>
      </c>
      <c r="E28" s="72"/>
      <c r="F28" s="78"/>
      <c r="G28" s="79"/>
      <c r="H28" s="38"/>
      <c r="I28" s="128"/>
      <c r="J28" s="34"/>
      <c r="K28" s="116"/>
    </row>
    <row r="29" spans="1:11" s="20" customFormat="1" ht="15" customHeight="1" x14ac:dyDescent="0.2">
      <c r="A29" s="27" t="s">
        <v>54</v>
      </c>
      <c r="B29" s="39"/>
      <c r="C29" s="124">
        <v>0</v>
      </c>
      <c r="D29" s="36"/>
      <c r="E29" s="73">
        <v>12004</v>
      </c>
      <c r="F29" s="134"/>
      <c r="G29" s="28" t="s">
        <v>95</v>
      </c>
      <c r="H29" s="38"/>
      <c r="I29" s="129">
        <v>0</v>
      </c>
      <c r="J29" s="34"/>
      <c r="K29" s="116">
        <f>8504+3500</f>
        <v>12004</v>
      </c>
    </row>
    <row r="30" spans="1:11" s="20" customFormat="1" ht="15" customHeight="1" thickBot="1" x14ac:dyDescent="0.25">
      <c r="A30" s="27" t="s">
        <v>52</v>
      </c>
      <c r="B30" s="39"/>
      <c r="C30" s="124">
        <v>7000</v>
      </c>
      <c r="D30" s="36"/>
      <c r="E30" s="73">
        <v>8400</v>
      </c>
      <c r="F30" s="134"/>
      <c r="G30" s="28" t="s">
        <v>75</v>
      </c>
      <c r="H30" s="38"/>
      <c r="I30" s="129">
        <v>7000</v>
      </c>
      <c r="J30" s="34"/>
      <c r="K30" s="116">
        <v>3400</v>
      </c>
    </row>
    <row r="31" spans="1:11" s="148" customFormat="1" ht="14.25" customHeight="1" thickBot="1" x14ac:dyDescent="0.3">
      <c r="A31" s="149" t="s">
        <v>4</v>
      </c>
      <c r="B31" s="150">
        <f>SUM(B5:B30)</f>
        <v>30143.8</v>
      </c>
      <c r="C31" s="151">
        <f>SUM(C5:C30)</f>
        <v>49850</v>
      </c>
      <c r="D31" s="152">
        <f>SUM(D5:D30)</f>
        <v>41807</v>
      </c>
      <c r="E31" s="143">
        <f>SUM(E5:E30)</f>
        <v>61628</v>
      </c>
      <c r="F31" s="144"/>
      <c r="G31" s="153" t="s">
        <v>4</v>
      </c>
      <c r="H31" s="145">
        <f>SUM(H5:H30)</f>
        <v>42011.53</v>
      </c>
      <c r="I31" s="146">
        <f>SUM(I5:I30)</f>
        <v>49864</v>
      </c>
      <c r="J31" s="152">
        <f>SUM(J5:J30)</f>
        <v>41875</v>
      </c>
      <c r="K31" s="147">
        <f>SUM(K5:K30)</f>
        <v>61269</v>
      </c>
    </row>
    <row r="32" spans="1:11" s="61" customFormat="1" ht="15.75" x14ac:dyDescent="0.25">
      <c r="A32" s="102" t="s">
        <v>66</v>
      </c>
      <c r="B32" s="103"/>
      <c r="C32" s="105">
        <f>C31-B31</f>
        <v>19706.2</v>
      </c>
      <c r="D32" s="100"/>
      <c r="E32" s="101"/>
      <c r="F32" s="99"/>
      <c r="G32" s="140" t="s">
        <v>67</v>
      </c>
      <c r="H32" s="103"/>
      <c r="I32" s="105">
        <f>I31-H31</f>
        <v>7852.4700000000012</v>
      </c>
      <c r="J32" s="138"/>
      <c r="K32" s="139"/>
    </row>
    <row r="33" spans="1:10" ht="17.25" customHeight="1" x14ac:dyDescent="0.25">
      <c r="A33" s="32" t="s">
        <v>32</v>
      </c>
      <c r="B33" s="30"/>
      <c r="C33" s="31"/>
      <c r="D33" s="106"/>
      <c r="E33" s="106"/>
      <c r="F33" s="106"/>
      <c r="G33" s="24"/>
      <c r="H33" s="25"/>
      <c r="I33" s="108"/>
    </row>
    <row r="34" spans="1:10" ht="32.25" customHeight="1" x14ac:dyDescent="0.2">
      <c r="A34" s="33" t="s">
        <v>49</v>
      </c>
      <c r="B34" s="162"/>
      <c r="C34" s="162"/>
      <c r="D34" s="162"/>
      <c r="E34" s="83"/>
      <c r="F34" s="83"/>
      <c r="G34" s="24"/>
      <c r="H34" s="25"/>
      <c r="I34" s="26"/>
    </row>
    <row r="35" spans="1:10" s="2" customFormat="1" ht="15.75" x14ac:dyDescent="0.25">
      <c r="A35" s="95" t="s">
        <v>61</v>
      </c>
      <c r="C35" s="41"/>
      <c r="D35" s="41"/>
      <c r="E35" s="41"/>
      <c r="F35" s="41"/>
      <c r="G35" s="42"/>
      <c r="H35" s="11"/>
      <c r="I35" s="12"/>
      <c r="J35" s="11"/>
    </row>
    <row r="36" spans="1:10" x14ac:dyDescent="0.2">
      <c r="A36" t="s">
        <v>62</v>
      </c>
      <c r="B36" s="1">
        <v>28700.26</v>
      </c>
      <c r="E36" s="41"/>
    </row>
    <row r="37" spans="1:10" x14ac:dyDescent="0.2">
      <c r="A37" t="s">
        <v>63</v>
      </c>
      <c r="B37" s="1">
        <v>40253.129999999997</v>
      </c>
      <c r="C37" s="1" t="s">
        <v>64</v>
      </c>
      <c r="E37" s="41"/>
    </row>
    <row r="38" spans="1:10" x14ac:dyDescent="0.2">
      <c r="A38" s="97" t="s">
        <v>65</v>
      </c>
      <c r="B38" s="98">
        <f>SUM(B36:B37)</f>
        <v>68953.39</v>
      </c>
      <c r="E38" s="41"/>
    </row>
    <row r="39" spans="1:10" x14ac:dyDescent="0.2">
      <c r="E39" s="41"/>
    </row>
    <row r="40" spans="1:10" x14ac:dyDescent="0.2">
      <c r="A40" s="96" t="s">
        <v>68</v>
      </c>
      <c r="B40" s="1">
        <f>C31-B31</f>
        <v>19706.2</v>
      </c>
      <c r="E40" s="41"/>
    </row>
    <row r="41" spans="1:10" x14ac:dyDescent="0.2">
      <c r="A41" s="96" t="s">
        <v>69</v>
      </c>
      <c r="B41" s="1">
        <f>'Pavilion payments-budget'!C15</f>
        <v>6856.9599999999991</v>
      </c>
      <c r="E41" s="41"/>
    </row>
    <row r="42" spans="1:10" x14ac:dyDescent="0.2">
      <c r="A42" s="96"/>
      <c r="B42" s="1"/>
      <c r="E42" s="41"/>
    </row>
    <row r="43" spans="1:10" x14ac:dyDescent="0.2">
      <c r="A43" s="96" t="s">
        <v>70</v>
      </c>
      <c r="B43" s="1">
        <v>852</v>
      </c>
      <c r="E43" s="41"/>
    </row>
    <row r="44" spans="1:10" x14ac:dyDescent="0.2">
      <c r="A44" s="96" t="s">
        <v>87</v>
      </c>
      <c r="B44" s="1">
        <v>5400</v>
      </c>
      <c r="E44" s="41"/>
    </row>
    <row r="45" spans="1:10" x14ac:dyDescent="0.2">
      <c r="A45" s="96" t="s">
        <v>71</v>
      </c>
      <c r="B45" s="1">
        <v>5866</v>
      </c>
      <c r="E45" s="41"/>
    </row>
    <row r="46" spans="1:10" x14ac:dyDescent="0.2">
      <c r="B46" s="1"/>
      <c r="E46" s="41"/>
    </row>
    <row r="47" spans="1:10" x14ac:dyDescent="0.2">
      <c r="A47" s="110" t="s">
        <v>74</v>
      </c>
      <c r="B47" s="111">
        <f>B38-B40-B41+B43+B44+B45</f>
        <v>54508.23</v>
      </c>
      <c r="E47" s="41"/>
    </row>
    <row r="48" spans="1:10" x14ac:dyDescent="0.2">
      <c r="A48" s="96" t="s">
        <v>73</v>
      </c>
      <c r="B48" s="1">
        <f>B47-B49</f>
        <v>14255.100000000006</v>
      </c>
      <c r="C48" s="107" t="s">
        <v>75</v>
      </c>
      <c r="E48" s="41"/>
    </row>
    <row r="49" spans="1:10" x14ac:dyDescent="0.2">
      <c r="A49" s="96" t="s">
        <v>72</v>
      </c>
      <c r="B49" s="1">
        <v>40253.129999999997</v>
      </c>
      <c r="C49" s="1" t="s">
        <v>64</v>
      </c>
      <c r="E49" s="41"/>
    </row>
    <row r="50" spans="1:10" ht="15.75" x14ac:dyDescent="0.25">
      <c r="B50" s="1"/>
      <c r="E50" s="41"/>
      <c r="I50" s="86" t="s">
        <v>79</v>
      </c>
    </row>
    <row r="51" spans="1:10" x14ac:dyDescent="0.2">
      <c r="A51" s="110" t="s">
        <v>83</v>
      </c>
      <c r="D51" s="111" t="s">
        <v>84</v>
      </c>
      <c r="E51" s="41"/>
      <c r="I51" s="12" t="s">
        <v>80</v>
      </c>
      <c r="J51" s="114">
        <v>12000</v>
      </c>
    </row>
    <row r="52" spans="1:10" x14ac:dyDescent="0.2">
      <c r="A52" s="96" t="s">
        <v>82</v>
      </c>
      <c r="B52">
        <v>0</v>
      </c>
      <c r="D52" s="1">
        <v>12000</v>
      </c>
      <c r="E52" s="112" t="s">
        <v>85</v>
      </c>
      <c r="F52" s="112"/>
      <c r="I52" s="12" t="s">
        <v>81</v>
      </c>
      <c r="J52" s="114">
        <v>15400</v>
      </c>
    </row>
    <row r="53" spans="1:10" ht="15.75" x14ac:dyDescent="0.25">
      <c r="A53" s="96" t="s">
        <v>52</v>
      </c>
      <c r="B53">
        <v>5000</v>
      </c>
      <c r="D53" s="1">
        <v>10400</v>
      </c>
      <c r="E53" s="112" t="s">
        <v>75</v>
      </c>
      <c r="F53" s="112"/>
      <c r="J53" s="115">
        <f>SUM(J51:J52)</f>
        <v>27400</v>
      </c>
    </row>
    <row r="54" spans="1:10" x14ac:dyDescent="0.2">
      <c r="B54" s="97">
        <f>SUM(B52:B53)</f>
        <v>5000</v>
      </c>
      <c r="E54" s="41"/>
    </row>
    <row r="55" spans="1:10" x14ac:dyDescent="0.2">
      <c r="A55" s="97" t="s">
        <v>86</v>
      </c>
      <c r="E55" s="41"/>
    </row>
    <row r="56" spans="1:10" x14ac:dyDescent="0.2">
      <c r="A56" t="s">
        <v>90</v>
      </c>
      <c r="E56" s="41"/>
    </row>
    <row r="57" spans="1:10" x14ac:dyDescent="0.2">
      <c r="A57" t="s">
        <v>88</v>
      </c>
      <c r="E57" s="41"/>
    </row>
    <row r="58" spans="1:10" x14ac:dyDescent="0.2">
      <c r="A58" t="s">
        <v>89</v>
      </c>
      <c r="B58" s="98">
        <v>7355</v>
      </c>
      <c r="E58" s="41"/>
    </row>
    <row r="59" spans="1:10" x14ac:dyDescent="0.2">
      <c r="E59" s="41"/>
    </row>
    <row r="60" spans="1:10" x14ac:dyDescent="0.2">
      <c r="A60" s="110" t="s">
        <v>93</v>
      </c>
      <c r="B60" s="110">
        <v>43000</v>
      </c>
      <c r="E60" s="41"/>
    </row>
    <row r="61" spans="1:10" ht="25.5" x14ac:dyDescent="0.2">
      <c r="A61" s="117" t="s">
        <v>92</v>
      </c>
      <c r="B61">
        <v>34.630000000000003</v>
      </c>
      <c r="E61" s="41"/>
    </row>
    <row r="62" spans="1:10" ht="25.5" x14ac:dyDescent="0.2">
      <c r="A62" s="117" t="s">
        <v>91</v>
      </c>
      <c r="B62">
        <v>34.76</v>
      </c>
      <c r="E62" s="41"/>
    </row>
    <row r="63" spans="1:10" x14ac:dyDescent="0.2">
      <c r="A63" s="97" t="s">
        <v>94</v>
      </c>
      <c r="B63" s="97">
        <f>B61-B62</f>
        <v>-0.12999999999999545</v>
      </c>
      <c r="E63" s="41"/>
    </row>
    <row r="64" spans="1:10" x14ac:dyDescent="0.2">
      <c r="A64" s="96"/>
      <c r="B64" s="118"/>
      <c r="E64" s="41"/>
    </row>
    <row r="65" spans="5:5" x14ac:dyDescent="0.2">
      <c r="E65" s="41"/>
    </row>
    <row r="66" spans="5:5" x14ac:dyDescent="0.2">
      <c r="E66" s="41"/>
    </row>
  </sheetData>
  <mergeCells count="5">
    <mergeCell ref="B34:D34"/>
    <mergeCell ref="B3:D3"/>
    <mergeCell ref="H3:J3"/>
    <mergeCell ref="A1:K1"/>
    <mergeCell ref="A2:K2"/>
  </mergeCells>
  <phoneticPr fontId="1" type="noConversion"/>
  <pageMargins left="0.75" right="0.75" top="1" bottom="1" header="0.5" footer="0.5"/>
  <pageSetup paperSize="9" scale="56" fitToHeight="0" orientation="landscape" r:id="rId1"/>
  <headerFooter alignWithMargins="0"/>
  <ignoredErrors>
    <ignoredError sqref="C3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="90" zoomScaleNormal="90" workbookViewId="0">
      <selection activeCell="E20" sqref="E20"/>
    </sheetView>
  </sheetViews>
  <sheetFormatPr defaultRowHeight="12.75" x14ac:dyDescent="0.2"/>
  <cols>
    <col min="1" max="1" width="40.85546875" style="44" customWidth="1"/>
    <col min="2" max="3" width="18.5703125" style="44" customWidth="1"/>
    <col min="4" max="4" width="18.5703125" style="66" customWidth="1"/>
    <col min="5" max="5" width="18.5703125" style="44" customWidth="1"/>
    <col min="6" max="6" width="5.7109375" style="44" customWidth="1"/>
    <col min="7" max="7" width="41" style="67" customWidth="1"/>
    <col min="8" max="11" width="18.5703125" style="44" customWidth="1"/>
    <col min="12" max="12" width="11.28515625" style="44" bestFit="1" customWidth="1"/>
    <col min="13" max="16384" width="9.140625" style="44"/>
  </cols>
  <sheetData>
    <row r="1" spans="1:18" s="43" customFormat="1" ht="23.25" x14ac:dyDescent="0.35">
      <c r="A1" s="176" t="s">
        <v>41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8" ht="18" x14ac:dyDescent="0.25">
      <c r="A2" s="170" t="s">
        <v>37</v>
      </c>
      <c r="B2" s="171"/>
      <c r="C2" s="171"/>
      <c r="D2" s="171"/>
      <c r="E2" s="171"/>
      <c r="F2" s="171"/>
      <c r="G2" s="171"/>
      <c r="H2" s="171"/>
      <c r="I2" s="171"/>
      <c r="J2" s="171"/>
      <c r="K2" s="172"/>
    </row>
    <row r="3" spans="1:18" ht="15.75" customHeight="1" x14ac:dyDescent="0.25">
      <c r="A3" s="135"/>
      <c r="B3" s="173" t="s">
        <v>19</v>
      </c>
      <c r="C3" s="174"/>
      <c r="D3" s="175"/>
      <c r="E3" s="136"/>
      <c r="F3" s="90"/>
      <c r="G3" s="136"/>
      <c r="H3" s="173" t="s">
        <v>24</v>
      </c>
      <c r="I3" s="174"/>
      <c r="J3" s="175"/>
      <c r="K3" s="137"/>
    </row>
    <row r="4" spans="1:18" ht="48.75" customHeight="1" x14ac:dyDescent="0.2">
      <c r="A4" s="45"/>
      <c r="B4" s="46" t="s">
        <v>31</v>
      </c>
      <c r="C4" s="130" t="s">
        <v>29</v>
      </c>
      <c r="D4" s="47" t="s">
        <v>28</v>
      </c>
      <c r="E4" s="80" t="s">
        <v>55</v>
      </c>
      <c r="F4" s="91"/>
      <c r="G4" s="48"/>
      <c r="H4" s="49" t="s">
        <v>31</v>
      </c>
      <c r="I4" s="133" t="s">
        <v>29</v>
      </c>
      <c r="J4" s="50" t="s">
        <v>30</v>
      </c>
      <c r="K4" s="81" t="s">
        <v>55</v>
      </c>
    </row>
    <row r="5" spans="1:18" s="54" customFormat="1" ht="15.75" x14ac:dyDescent="0.25">
      <c r="A5" s="141" t="s">
        <v>17</v>
      </c>
      <c r="B5" s="82">
        <f>'[2]Cash books expenditure'!$R$173</f>
        <v>4111.5</v>
      </c>
      <c r="C5" s="131">
        <v>4450</v>
      </c>
      <c r="D5" s="52">
        <v>4000</v>
      </c>
      <c r="E5" s="84">
        <v>4585</v>
      </c>
      <c r="F5" s="92"/>
      <c r="G5" s="53" t="s">
        <v>20</v>
      </c>
      <c r="H5" s="51">
        <f>'[2]Cash books receipts'!$K$200</f>
        <v>4930</v>
      </c>
      <c r="I5" s="131">
        <v>6390</v>
      </c>
      <c r="J5" s="88">
        <v>7000</v>
      </c>
      <c r="K5" s="89">
        <v>6540</v>
      </c>
      <c r="L5" s="55"/>
      <c r="M5" s="56"/>
      <c r="N5" s="57"/>
      <c r="O5" s="57"/>
      <c r="P5" s="57"/>
      <c r="Q5" s="57"/>
      <c r="R5" s="57"/>
    </row>
    <row r="6" spans="1:18" s="54" customFormat="1" ht="15" x14ac:dyDescent="0.2">
      <c r="A6" s="141" t="s">
        <v>47</v>
      </c>
      <c r="B6" s="51">
        <f>'[2]Cash books expenditure'!$P$173</f>
        <v>2962.8</v>
      </c>
      <c r="C6" s="131">
        <v>4100</v>
      </c>
      <c r="D6" s="52">
        <v>4100</v>
      </c>
      <c r="E6" s="84">
        <v>4225</v>
      </c>
      <c r="F6" s="92"/>
      <c r="G6" s="53" t="s">
        <v>21</v>
      </c>
      <c r="H6" s="51">
        <v>9594</v>
      </c>
      <c r="I6" s="131">
        <v>14000</v>
      </c>
      <c r="J6" s="88">
        <v>15000</v>
      </c>
      <c r="K6" s="89">
        <v>14500</v>
      </c>
    </row>
    <row r="7" spans="1:18" s="54" customFormat="1" ht="15" x14ac:dyDescent="0.2">
      <c r="A7" s="141" t="s">
        <v>18</v>
      </c>
      <c r="B7" s="51">
        <f>'[2]Cash books expenditure'!$Q$173</f>
        <v>4786.74</v>
      </c>
      <c r="C7" s="131">
        <v>6500</v>
      </c>
      <c r="D7" s="52">
        <v>7070</v>
      </c>
      <c r="E7" s="84">
        <v>6685</v>
      </c>
      <c r="F7" s="92"/>
      <c r="G7" s="53" t="s">
        <v>22</v>
      </c>
      <c r="H7" s="51">
        <v>1254</v>
      </c>
      <c r="I7" s="131">
        <v>1254</v>
      </c>
      <c r="J7" s="88">
        <v>1250</v>
      </c>
      <c r="K7" s="89">
        <v>1136</v>
      </c>
    </row>
    <row r="8" spans="1:18" s="54" customFormat="1" ht="15" x14ac:dyDescent="0.2">
      <c r="A8" s="87" t="s">
        <v>11</v>
      </c>
      <c r="B8" s="51">
        <v>1736</v>
      </c>
      <c r="C8" s="131">
        <v>2290</v>
      </c>
      <c r="D8" s="52">
        <v>0</v>
      </c>
      <c r="E8" s="84">
        <v>2360</v>
      </c>
      <c r="F8" s="92"/>
      <c r="G8" s="53"/>
      <c r="H8" s="51"/>
      <c r="I8" s="131"/>
      <c r="J8" s="88"/>
      <c r="K8" s="89"/>
    </row>
    <row r="9" spans="1:18" s="58" customFormat="1" ht="21.75" customHeight="1" x14ac:dyDescent="0.2">
      <c r="A9" s="142" t="s">
        <v>33</v>
      </c>
      <c r="B9" s="51">
        <v>780</v>
      </c>
      <c r="C9" s="131">
        <v>1100</v>
      </c>
      <c r="D9" s="52">
        <v>1200</v>
      </c>
      <c r="E9" s="84">
        <v>1500</v>
      </c>
      <c r="F9" s="92"/>
      <c r="G9" s="53"/>
      <c r="H9" s="51"/>
      <c r="I9" s="131"/>
      <c r="J9" s="52"/>
      <c r="K9" s="89"/>
    </row>
    <row r="10" spans="1:18" s="54" customFormat="1" ht="15" x14ac:dyDescent="0.2">
      <c r="A10" s="141" t="s">
        <v>42</v>
      </c>
      <c r="B10" s="51">
        <f>'[2]Cash books expenditure'!$T$173</f>
        <v>3216</v>
      </c>
      <c r="C10" s="131">
        <v>4512</v>
      </c>
      <c r="D10" s="52">
        <v>4000</v>
      </c>
      <c r="E10" s="84">
        <v>1600</v>
      </c>
      <c r="F10" s="92"/>
      <c r="G10" s="53" t="s">
        <v>97</v>
      </c>
      <c r="H10" s="51">
        <v>512</v>
      </c>
      <c r="I10" s="131">
        <v>512</v>
      </c>
      <c r="J10" s="52">
        <v>0</v>
      </c>
      <c r="K10" s="89"/>
    </row>
    <row r="11" spans="1:18" s="54" customFormat="1" ht="30" x14ac:dyDescent="0.2">
      <c r="A11" s="141" t="s">
        <v>45</v>
      </c>
      <c r="B11" s="59">
        <v>567</v>
      </c>
      <c r="C11" s="132">
        <v>800</v>
      </c>
      <c r="D11" s="60">
        <v>0</v>
      </c>
      <c r="E11" s="84">
        <v>0</v>
      </c>
      <c r="F11" s="92"/>
      <c r="G11" s="53" t="s">
        <v>97</v>
      </c>
      <c r="H11" s="59">
        <v>800</v>
      </c>
      <c r="I11" s="132">
        <v>800</v>
      </c>
      <c r="J11" s="60">
        <v>0</v>
      </c>
      <c r="K11" s="89"/>
    </row>
    <row r="12" spans="1:18" s="54" customFormat="1" ht="30" x14ac:dyDescent="0.2">
      <c r="A12" s="87" t="s">
        <v>58</v>
      </c>
      <c r="B12" s="59">
        <v>0</v>
      </c>
      <c r="C12" s="132">
        <v>698</v>
      </c>
      <c r="D12" s="60"/>
      <c r="E12" s="84">
        <v>0</v>
      </c>
      <c r="F12" s="92"/>
      <c r="G12" s="53" t="s">
        <v>97</v>
      </c>
      <c r="H12" s="59">
        <v>698</v>
      </c>
      <c r="I12" s="132">
        <v>698</v>
      </c>
      <c r="J12" s="60"/>
      <c r="K12" s="89"/>
    </row>
    <row r="13" spans="1:18" s="54" customFormat="1" ht="15.75" thickBot="1" x14ac:dyDescent="0.25">
      <c r="A13" s="141" t="s">
        <v>46</v>
      </c>
      <c r="B13" s="59">
        <v>0</v>
      </c>
      <c r="C13" s="132">
        <v>0</v>
      </c>
      <c r="D13" s="60">
        <v>0</v>
      </c>
      <c r="E13" s="84">
        <v>700</v>
      </c>
      <c r="F13" s="92"/>
      <c r="G13" s="53"/>
      <c r="H13" s="59"/>
      <c r="I13" s="132"/>
      <c r="J13" s="60"/>
      <c r="K13" s="89"/>
    </row>
    <row r="14" spans="1:18" s="161" customFormat="1" ht="16.5" thickBot="1" x14ac:dyDescent="0.25">
      <c r="A14" s="154" t="s">
        <v>4</v>
      </c>
      <c r="B14" s="155">
        <f>SUM(B5:B10)</f>
        <v>17593.04</v>
      </c>
      <c r="C14" s="156">
        <f>SUM(C5:C13)</f>
        <v>24450</v>
      </c>
      <c r="D14" s="157">
        <f>SUM(D5:D13)</f>
        <v>20370</v>
      </c>
      <c r="E14" s="158">
        <f>SUM(E5:E13)</f>
        <v>21655</v>
      </c>
      <c r="F14" s="159"/>
      <c r="G14" s="160" t="s">
        <v>4</v>
      </c>
      <c r="H14" s="155">
        <f>SUM(H5:H12)</f>
        <v>17788</v>
      </c>
      <c r="I14" s="156">
        <f>SUM(I5:I12)</f>
        <v>23654</v>
      </c>
      <c r="J14" s="157">
        <f>SUM(J5:J10)</f>
        <v>23250</v>
      </c>
      <c r="K14" s="158">
        <f>SUM(K5:K13)</f>
        <v>22176</v>
      </c>
    </row>
    <row r="15" spans="1:18" s="61" customFormat="1" ht="31.5" x14ac:dyDescent="0.25">
      <c r="A15" s="102" t="s">
        <v>66</v>
      </c>
      <c r="B15" s="103"/>
      <c r="C15" s="105">
        <f>C14-B14</f>
        <v>6856.9599999999991</v>
      </c>
      <c r="D15" s="100"/>
      <c r="E15" s="101"/>
      <c r="F15" s="99"/>
      <c r="G15" s="104" t="s">
        <v>67</v>
      </c>
      <c r="H15" s="103"/>
      <c r="I15" s="105">
        <f>I14-H14</f>
        <v>5866</v>
      </c>
      <c r="J15" s="138"/>
      <c r="K15" s="139"/>
    </row>
    <row r="16" spans="1:18" ht="27" customHeight="1" x14ac:dyDescent="0.25">
      <c r="A16" s="70" t="s">
        <v>56</v>
      </c>
      <c r="B16" s="62"/>
      <c r="C16" s="43"/>
      <c r="D16" s="109"/>
      <c r="E16" s="43"/>
      <c r="F16" s="43"/>
      <c r="G16" s="64"/>
      <c r="H16" s="43"/>
    </row>
    <row r="17" spans="1:11" ht="23.25" customHeight="1" x14ac:dyDescent="0.2">
      <c r="A17" s="65" t="s">
        <v>32</v>
      </c>
      <c r="B17" s="61"/>
    </row>
    <row r="18" spans="1:11" s="43" customFormat="1" ht="15.75" x14ac:dyDescent="0.25">
      <c r="A18" s="12" t="s">
        <v>57</v>
      </c>
      <c r="B18" s="68"/>
      <c r="C18" s="63"/>
      <c r="D18" s="63"/>
      <c r="E18" s="63"/>
      <c r="F18" s="63"/>
      <c r="G18" s="113" t="s">
        <v>77</v>
      </c>
      <c r="H18" s="70"/>
      <c r="I18" s="70"/>
      <c r="J18" s="70"/>
      <c r="K18" s="70"/>
    </row>
    <row r="19" spans="1:11" s="43" customFormat="1" ht="15.75" x14ac:dyDescent="0.25">
      <c r="A19" s="68"/>
      <c r="B19" s="68"/>
      <c r="C19" s="63"/>
      <c r="D19" s="63"/>
      <c r="E19" s="63"/>
      <c r="F19" s="63"/>
      <c r="G19" s="113" t="s">
        <v>78</v>
      </c>
      <c r="H19" s="70"/>
      <c r="I19" s="70"/>
      <c r="J19" s="70"/>
      <c r="K19" s="70"/>
    </row>
    <row r="20" spans="1:11" s="43" customFormat="1" ht="15.75" x14ac:dyDescent="0.25">
      <c r="A20" s="86" t="s">
        <v>60</v>
      </c>
      <c r="B20" s="68"/>
      <c r="C20" s="68"/>
      <c r="D20" s="68"/>
      <c r="E20" s="63"/>
      <c r="F20" s="63"/>
      <c r="G20" s="69"/>
    </row>
    <row r="21" spans="1:11" ht="15" x14ac:dyDescent="0.2">
      <c r="A21" s="85"/>
      <c r="B21" s="93"/>
    </row>
    <row r="22" spans="1:11" ht="15" x14ac:dyDescent="0.2">
      <c r="A22" s="6" t="s">
        <v>59</v>
      </c>
      <c r="B22" s="93">
        <v>1600</v>
      </c>
    </row>
    <row r="23" spans="1:11" ht="15.75" x14ac:dyDescent="0.25">
      <c r="B23" s="94">
        <f>SUM(B21:B22)</f>
        <v>1600</v>
      </c>
    </row>
  </sheetData>
  <mergeCells count="4">
    <mergeCell ref="B3:D3"/>
    <mergeCell ref="H3:J3"/>
    <mergeCell ref="A1:K1"/>
    <mergeCell ref="A2:K2"/>
  </mergeCells>
  <phoneticPr fontId="1" type="noConversion"/>
  <pageMargins left="0.75" right="0.75" top="1" bottom="1" header="0.5" footer="0.5"/>
  <pageSetup paperSize="9" scale="6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PC payments-budget</vt:lpstr>
      <vt:lpstr>Pavilion payments-budget</vt:lpstr>
      <vt:lpstr>'Pavilion payments-budget'!Print_Area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Company</dc:creator>
  <cp:lastModifiedBy>Peter</cp:lastModifiedBy>
  <cp:lastPrinted>2017-12-30T14:30:22Z</cp:lastPrinted>
  <dcterms:created xsi:type="dcterms:W3CDTF">2007-11-05T20:08:10Z</dcterms:created>
  <dcterms:modified xsi:type="dcterms:W3CDTF">2017-12-30T15:10:22Z</dcterms:modified>
</cp:coreProperties>
</file>